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202300"/>
  <mc:AlternateContent xmlns:mc="http://schemas.openxmlformats.org/markup-compatibility/2006">
    <mc:Choice Requires="x15">
      <x15ac:absPath xmlns:x15ac="http://schemas.microsoft.com/office/spreadsheetml/2010/11/ac" url="B:\Projects\games\way-of-the-hunter\ballistics-data\templates\"/>
    </mc:Choice>
  </mc:AlternateContent>
  <xr:revisionPtr revIDLastSave="0" documentId="13_ncr:1_{633A2C85-F61C-4D6E-9309-1A5548CD6CE7}" xr6:coauthVersionLast="47" xr6:coauthVersionMax="47" xr10:uidLastSave="{00000000-0000-0000-0000-000000000000}"/>
  <bookViews>
    <workbookView xWindow="-120" yWindow="-120" windowWidth="51840" windowHeight="21120" firstSheet="1" activeTab="4" xr2:uid="{4E12F0F1-DFE8-45E0-AAB4-A8BC54848A1B}"/>
  </bookViews>
  <sheets>
    <sheet name="Bushnell Elite Tactical Reticle" sheetId="1" r:id="rId1"/>
    <sheet name="NPV Shooting Range 50m" sheetId="2" r:id="rId2"/>
    <sheet name="NPV Shooting Range 100m" sheetId="3" r:id="rId3"/>
    <sheet name="NPV Shooting Range 200m" sheetId="4" r:id="rId4"/>
    <sheet name="Bushnell Engage 4-16x Reticle" sheetId="5" r:id="rId5"/>
  </sheets>
  <calcPr calcId="191029" iterate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R23" i="5" l="1"/>
  <c r="AS23" i="5" s="1"/>
  <c r="AR22" i="5"/>
  <c r="AS22" i="5" s="1"/>
  <c r="AR21" i="5"/>
  <c r="AS21" i="5" s="1"/>
  <c r="AR20" i="5"/>
  <c r="AS20" i="5" s="1"/>
  <c r="AS16" i="5"/>
  <c r="AS15" i="5"/>
  <c r="AS14" i="5"/>
  <c r="AS13" i="5"/>
  <c r="AR16" i="5"/>
  <c r="AR15" i="5"/>
  <c r="AR14" i="5"/>
  <c r="AR13" i="5"/>
  <c r="AS9" i="5"/>
  <c r="AS8" i="5"/>
  <c r="AS7" i="5"/>
  <c r="AR9" i="5"/>
  <c r="AR8" i="5"/>
  <c r="AR7" i="5"/>
  <c r="C11" i="4"/>
  <c r="D11" i="4" s="1"/>
  <c r="C10" i="4"/>
  <c r="D10" i="4" s="1"/>
  <c r="C9" i="4"/>
  <c r="D9" i="4" s="1"/>
  <c r="C8" i="4"/>
  <c r="D8" i="4" s="1"/>
  <c r="C11" i="3"/>
  <c r="D11" i="3" s="1"/>
  <c r="C10" i="3"/>
  <c r="D10" i="3" s="1"/>
  <c r="C9" i="3"/>
  <c r="D9" i="3" s="1"/>
  <c r="C8" i="3"/>
  <c r="D8" i="3" s="1"/>
  <c r="D11" i="2"/>
  <c r="D10" i="2"/>
  <c r="C11" i="2"/>
  <c r="D9" i="2"/>
  <c r="D8" i="2"/>
  <c r="C10" i="2"/>
  <c r="C9" i="2"/>
  <c r="C8" i="2"/>
</calcChain>
</file>

<file path=xl/sharedStrings.xml><?xml version="1.0" encoding="utf-8"?>
<sst xmlns="http://schemas.openxmlformats.org/spreadsheetml/2006/main" count="57" uniqueCount="19">
  <si>
    <t>Range To Target(m)</t>
  </si>
  <si>
    <t>Body Width</t>
  </si>
  <si>
    <t>Body Width(cm)</t>
  </si>
  <si>
    <t>Measured (Marker-toMarker)</t>
  </si>
  <si>
    <t>Inner Ring Diameter(cm)</t>
  </si>
  <si>
    <t>Outer Ring Diameter(cm)</t>
  </si>
  <si>
    <t>Inner Ring Diameter</t>
  </si>
  <si>
    <t>Outer Ring Diameter</t>
  </si>
  <si>
    <t>Measured Values</t>
  </si>
  <si>
    <t>SU</t>
  </si>
  <si>
    <t>DU</t>
  </si>
  <si>
    <t>Scale Factor</t>
  </si>
  <si>
    <t>Angular Size(MILS)</t>
  </si>
  <si>
    <t>Angular Size(MOA)</t>
  </si>
  <si>
    <t>SU-To-MILS</t>
  </si>
  <si>
    <t>SU-To-MOA</t>
  </si>
  <si>
    <t>Mils-To-CM</t>
  </si>
  <si>
    <t>MOA-To-CM</t>
  </si>
  <si>
    <t>SU(Pseudo MOA)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</si>
</sst>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"/>
  </numFmts>
  <fonts count="2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49" fontId="1" fillId="0" borderId="0" xfId="0" applyNumberFormat="1" applyFont="1" applyAlignment="1">
      <alignment horizontal="right"/>
    </xf>
    <xf numFmtId="2" fontId="0" fillId="0" borderId="0" xfId="0" applyNumberFormat="1" applyAlignment="1">
      <alignment horizontal="right"/>
    </xf>
    <xf numFmtId="49" fontId="1" fillId="0" borderId="0" xfId="0" applyNumberFormat="1" applyFont="1" applyAlignment="1">
      <alignment horizontal="center"/>
    </xf>
    <xf numFmtId="2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microsoft.com/office/2007/relationships/hdphoto" Target="../media/hdphoto2.wdp"/><Relationship Id="rId1" Type="http://schemas.openxmlformats.org/officeDocument/2006/relationships/image" Target="../media/image2.png"/><Relationship Id="rId4" Type="http://schemas.microsoft.com/office/2007/relationships/hdphoto" Target="../media/hdphoto3.wdp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07/relationships/hdphoto" Target="../media/hdphoto4.wdp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07/relationships/hdphoto" Target="../media/hdphoto5.wdp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microsoft.com/office/2007/relationships/hdphoto" Target="../media/hdphoto6.wdp"/><Relationship Id="rId1" Type="http://schemas.openxmlformats.org/officeDocument/2006/relationships/image" Target="../media/image6.png"/><Relationship Id="rId4" Type="http://schemas.microsoft.com/office/2007/relationships/hdphoto" Target="../media/hdphoto7.wdp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38100</xdr:colOff>
      <xdr:row>0</xdr:row>
      <xdr:rowOff>0</xdr:rowOff>
    </xdr:from>
    <xdr:ext cx="9000000" cy="9000000"/>
    <xdr:pic>
      <xdr:nvPicPr>
        <xdr:cNvPr id="2" name="Picture 1">
          <a:extLst>
            <a:ext uri="{FF2B5EF4-FFF2-40B4-BE49-F238E27FC236}">
              <a16:creationId xmlns:a16="http://schemas.microsoft.com/office/drawing/2014/main" id="{ADB0617F-9660-44EA-ABDD-7D2336A45B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/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/>
                  </a14:imgEffect>
                  <a14:imgEffect>
                    <a14:sharpenSoften amount="25000"/>
                  </a14:imgEffect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434" t="-7938" r="29436" b="7938"/>
        <a:stretch/>
      </xdr:blipFill>
      <xdr:spPr>
        <a:xfrm>
          <a:off x="5524500" y="0"/>
          <a:ext cx="9000000" cy="90000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oneCellAnchor>
  <xdr:twoCellAnchor>
    <xdr:from>
      <xdr:col>14</xdr:col>
      <xdr:colOff>585787</xdr:colOff>
      <xdr:row>29</xdr:row>
      <xdr:rowOff>161925</xdr:rowOff>
    </xdr:from>
    <xdr:to>
      <xdr:col>15</xdr:col>
      <xdr:colOff>523875</xdr:colOff>
      <xdr:row>31</xdr:row>
      <xdr:rowOff>114301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51F1368-4599-4E7E-9D12-1472C299E380}"/>
            </a:ext>
          </a:extLst>
        </xdr:cNvPr>
        <xdr:cNvSpPr txBox="1"/>
      </xdr:nvSpPr>
      <xdr:spPr>
        <a:xfrm>
          <a:off x="9120187" y="568642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8</a:t>
          </a:r>
        </a:p>
      </xdr:txBody>
    </xdr:sp>
    <xdr:clientData/>
  </xdr:twoCellAnchor>
  <xdr:oneCellAnchor>
    <xdr:from>
      <xdr:col>25</xdr:col>
      <xdr:colOff>381000</xdr:colOff>
      <xdr:row>24</xdr:row>
      <xdr:rowOff>152400</xdr:rowOff>
    </xdr:from>
    <xdr:ext cx="184731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FA4FD454-83A1-4320-A1AA-36A03CFEA141}"/>
            </a:ext>
          </a:extLst>
        </xdr:cNvPr>
        <xdr:cNvSpPr txBox="1"/>
      </xdr:nvSpPr>
      <xdr:spPr>
        <a:xfrm>
          <a:off x="15621000" y="47244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CA" sz="1100"/>
        </a:p>
      </xdr:txBody>
    </xdr:sp>
    <xdr:clientData/>
  </xdr:oneCellAnchor>
  <xdr:twoCellAnchor>
    <xdr:from>
      <xdr:col>14</xdr:col>
      <xdr:colOff>409575</xdr:colOff>
      <xdr:row>33</xdr:row>
      <xdr:rowOff>19050</xdr:rowOff>
    </xdr:from>
    <xdr:to>
      <xdr:col>15</xdr:col>
      <xdr:colOff>347663</xdr:colOff>
      <xdr:row>34</xdr:row>
      <xdr:rowOff>161926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F363F2A2-6F91-4000-A7A5-C7774838DEF5}"/>
            </a:ext>
          </a:extLst>
        </xdr:cNvPr>
        <xdr:cNvSpPr txBox="1"/>
      </xdr:nvSpPr>
      <xdr:spPr>
        <a:xfrm>
          <a:off x="8943975" y="630555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16</a:t>
          </a:r>
        </a:p>
      </xdr:txBody>
    </xdr:sp>
    <xdr:clientData/>
  </xdr:twoCellAnchor>
  <xdr:twoCellAnchor>
    <xdr:from>
      <xdr:col>14</xdr:col>
      <xdr:colOff>104775</xdr:colOff>
      <xdr:row>36</xdr:row>
      <xdr:rowOff>47625</xdr:rowOff>
    </xdr:from>
    <xdr:to>
      <xdr:col>15</xdr:col>
      <xdr:colOff>42863</xdr:colOff>
      <xdr:row>38</xdr:row>
      <xdr:rowOff>1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3CF4C0DA-59A4-4AF8-83AC-A06A223A37BA}"/>
            </a:ext>
          </a:extLst>
        </xdr:cNvPr>
        <xdr:cNvSpPr txBox="1"/>
      </xdr:nvSpPr>
      <xdr:spPr>
        <a:xfrm>
          <a:off x="8639175" y="690562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24</a:t>
          </a:r>
        </a:p>
      </xdr:txBody>
    </xdr:sp>
    <xdr:clientData/>
  </xdr:twoCellAnchor>
  <xdr:twoCellAnchor>
    <xdr:from>
      <xdr:col>14</xdr:col>
      <xdr:colOff>104775</xdr:colOff>
      <xdr:row>39</xdr:row>
      <xdr:rowOff>142875</xdr:rowOff>
    </xdr:from>
    <xdr:to>
      <xdr:col>15</xdr:col>
      <xdr:colOff>42863</xdr:colOff>
      <xdr:row>41</xdr:row>
      <xdr:rowOff>95251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3E777DB-0085-48F3-B255-B78F27B0C223}"/>
            </a:ext>
          </a:extLst>
        </xdr:cNvPr>
        <xdr:cNvSpPr txBox="1"/>
      </xdr:nvSpPr>
      <xdr:spPr>
        <a:xfrm>
          <a:off x="8639175" y="757237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32</a:t>
          </a:r>
        </a:p>
      </xdr:txBody>
    </xdr:sp>
    <xdr:clientData/>
  </xdr:twoCellAnchor>
  <xdr:twoCellAnchor>
    <xdr:from>
      <xdr:col>14</xdr:col>
      <xdr:colOff>85725</xdr:colOff>
      <xdr:row>42</xdr:row>
      <xdr:rowOff>133350</xdr:rowOff>
    </xdr:from>
    <xdr:to>
      <xdr:col>15</xdr:col>
      <xdr:colOff>23813</xdr:colOff>
      <xdr:row>44</xdr:row>
      <xdr:rowOff>85726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58FBB9E5-7DA7-4E8B-A380-DE1EEDB50EC8}"/>
            </a:ext>
          </a:extLst>
        </xdr:cNvPr>
        <xdr:cNvSpPr txBox="1"/>
      </xdr:nvSpPr>
      <xdr:spPr>
        <a:xfrm>
          <a:off x="8620125" y="8134350"/>
          <a:ext cx="547688" cy="33337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40</a:t>
          </a:r>
        </a:p>
      </xdr:txBody>
    </xdr:sp>
    <xdr:clientData/>
  </xdr:twoCellAnchor>
  <xdr:twoCellAnchor>
    <xdr:from>
      <xdr:col>14</xdr:col>
      <xdr:colOff>419100</xdr:colOff>
      <xdr:row>31</xdr:row>
      <xdr:rowOff>76200</xdr:rowOff>
    </xdr:from>
    <xdr:to>
      <xdr:col>15</xdr:col>
      <xdr:colOff>357188</xdr:colOff>
      <xdr:row>33</xdr:row>
      <xdr:rowOff>28576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CCAECEED-BA56-44D9-A202-4477044B979A}"/>
            </a:ext>
          </a:extLst>
        </xdr:cNvPr>
        <xdr:cNvSpPr txBox="1"/>
      </xdr:nvSpPr>
      <xdr:spPr>
        <a:xfrm>
          <a:off x="8953500" y="59817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12</a:t>
          </a:r>
        </a:p>
      </xdr:txBody>
    </xdr:sp>
    <xdr:clientData/>
  </xdr:twoCellAnchor>
  <xdr:twoCellAnchor>
    <xdr:from>
      <xdr:col>14</xdr:col>
      <xdr:colOff>276225</xdr:colOff>
      <xdr:row>34</xdr:row>
      <xdr:rowOff>114300</xdr:rowOff>
    </xdr:from>
    <xdr:to>
      <xdr:col>15</xdr:col>
      <xdr:colOff>214313</xdr:colOff>
      <xdr:row>36</xdr:row>
      <xdr:rowOff>66676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20E5EFFD-7BCB-431A-BEEE-7784859A5465}"/>
            </a:ext>
          </a:extLst>
        </xdr:cNvPr>
        <xdr:cNvSpPr txBox="1"/>
      </xdr:nvSpPr>
      <xdr:spPr>
        <a:xfrm>
          <a:off x="8810625" y="65913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20</a:t>
          </a:r>
        </a:p>
      </xdr:txBody>
    </xdr:sp>
    <xdr:clientData/>
  </xdr:twoCellAnchor>
  <xdr:twoCellAnchor>
    <xdr:from>
      <xdr:col>14</xdr:col>
      <xdr:colOff>95250</xdr:colOff>
      <xdr:row>37</xdr:row>
      <xdr:rowOff>171450</xdr:rowOff>
    </xdr:from>
    <xdr:to>
      <xdr:col>15</xdr:col>
      <xdr:colOff>33338</xdr:colOff>
      <xdr:row>39</xdr:row>
      <xdr:rowOff>123826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14510B21-6059-4296-A52E-58A1754E2152}"/>
            </a:ext>
          </a:extLst>
        </xdr:cNvPr>
        <xdr:cNvSpPr txBox="1"/>
      </xdr:nvSpPr>
      <xdr:spPr>
        <a:xfrm>
          <a:off x="8629650" y="721995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28</a:t>
          </a:r>
        </a:p>
      </xdr:txBody>
    </xdr:sp>
    <xdr:clientData/>
  </xdr:twoCellAnchor>
  <xdr:twoCellAnchor>
    <xdr:from>
      <xdr:col>14</xdr:col>
      <xdr:colOff>76200</xdr:colOff>
      <xdr:row>41</xdr:row>
      <xdr:rowOff>38100</xdr:rowOff>
    </xdr:from>
    <xdr:to>
      <xdr:col>15</xdr:col>
      <xdr:colOff>14288</xdr:colOff>
      <xdr:row>42</xdr:row>
      <xdr:rowOff>180976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8DBDBCC8-4627-4D5D-92A5-046408071151}"/>
            </a:ext>
          </a:extLst>
        </xdr:cNvPr>
        <xdr:cNvSpPr txBox="1"/>
      </xdr:nvSpPr>
      <xdr:spPr>
        <a:xfrm>
          <a:off x="8610600" y="78486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36</a:t>
          </a:r>
        </a:p>
      </xdr:txBody>
    </xdr:sp>
    <xdr:clientData/>
  </xdr:twoCellAnchor>
  <xdr:twoCellAnchor>
    <xdr:from>
      <xdr:col>15</xdr:col>
      <xdr:colOff>276225</xdr:colOff>
      <xdr:row>28</xdr:row>
      <xdr:rowOff>28575</xdr:rowOff>
    </xdr:from>
    <xdr:to>
      <xdr:col>16</xdr:col>
      <xdr:colOff>214313</xdr:colOff>
      <xdr:row>29</xdr:row>
      <xdr:rowOff>171451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2D233D43-E08E-4C5E-A29A-A9522F21F93D}"/>
            </a:ext>
          </a:extLst>
        </xdr:cNvPr>
        <xdr:cNvSpPr txBox="1"/>
      </xdr:nvSpPr>
      <xdr:spPr>
        <a:xfrm>
          <a:off x="9420225" y="536257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4</a:t>
          </a:r>
        </a:p>
      </xdr:txBody>
    </xdr:sp>
    <xdr:clientData/>
  </xdr:twoCellAnchor>
  <xdr:twoCellAnchor>
    <xdr:from>
      <xdr:col>17</xdr:col>
      <xdr:colOff>19050</xdr:colOff>
      <xdr:row>24</xdr:row>
      <xdr:rowOff>0</xdr:rowOff>
    </xdr:from>
    <xdr:to>
      <xdr:col>17</xdr:col>
      <xdr:colOff>566738</xdr:colOff>
      <xdr:row>25</xdr:row>
      <xdr:rowOff>142876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BDCBF759-08D9-4F7B-9257-8486907D205E}"/>
            </a:ext>
          </a:extLst>
        </xdr:cNvPr>
        <xdr:cNvSpPr txBox="1"/>
      </xdr:nvSpPr>
      <xdr:spPr>
        <a:xfrm>
          <a:off x="10382250" y="45720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8</a:t>
          </a:r>
        </a:p>
      </xdr:txBody>
    </xdr:sp>
    <xdr:clientData/>
  </xdr:twoCellAnchor>
  <xdr:twoCellAnchor>
    <xdr:from>
      <xdr:col>18</xdr:col>
      <xdr:colOff>38100</xdr:colOff>
      <xdr:row>24</xdr:row>
      <xdr:rowOff>19050</xdr:rowOff>
    </xdr:from>
    <xdr:to>
      <xdr:col>18</xdr:col>
      <xdr:colOff>585788</xdr:colOff>
      <xdr:row>25</xdr:row>
      <xdr:rowOff>161926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F4706082-85EA-44BA-91EA-359E118A9893}"/>
            </a:ext>
          </a:extLst>
        </xdr:cNvPr>
        <xdr:cNvSpPr txBox="1"/>
      </xdr:nvSpPr>
      <xdr:spPr>
        <a:xfrm>
          <a:off x="11010900" y="459105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16</a:t>
          </a:r>
        </a:p>
      </xdr:txBody>
    </xdr:sp>
    <xdr:clientData/>
  </xdr:twoCellAnchor>
  <xdr:twoCellAnchor>
    <xdr:from>
      <xdr:col>19</xdr:col>
      <xdr:colOff>47625</xdr:colOff>
      <xdr:row>24</xdr:row>
      <xdr:rowOff>9525</xdr:rowOff>
    </xdr:from>
    <xdr:to>
      <xdr:col>19</xdr:col>
      <xdr:colOff>595313</xdr:colOff>
      <xdr:row>25</xdr:row>
      <xdr:rowOff>152401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AF8956AE-A116-4C60-B293-263DA1C7D00C}"/>
            </a:ext>
          </a:extLst>
        </xdr:cNvPr>
        <xdr:cNvSpPr txBox="1"/>
      </xdr:nvSpPr>
      <xdr:spPr>
        <a:xfrm>
          <a:off x="11630025" y="458152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24</a:t>
          </a:r>
        </a:p>
      </xdr:txBody>
    </xdr:sp>
    <xdr:clientData/>
  </xdr:twoCellAnchor>
  <xdr:oneCellAnchor>
    <xdr:from>
      <xdr:col>16</xdr:col>
      <xdr:colOff>428625</xdr:colOff>
      <xdr:row>10</xdr:row>
      <xdr:rowOff>28574</xdr:rowOff>
    </xdr:from>
    <xdr:ext cx="2143125" cy="1695451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AD8C0448-3D24-4EFD-8071-5FE5C6293DBC}"/>
            </a:ext>
          </a:extLst>
        </xdr:cNvPr>
        <xdr:cNvSpPr txBox="1"/>
      </xdr:nvSpPr>
      <xdr:spPr>
        <a:xfrm>
          <a:off x="10182225" y="1933574"/>
          <a:ext cx="2143125" cy="16954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CA" sz="1200" b="1"/>
            <a:t>Numbers</a:t>
          </a:r>
          <a:r>
            <a:rPr lang="en-CA" sz="1200" b="1" baseline="0"/>
            <a:t> in </a:t>
          </a:r>
          <a:r>
            <a:rPr lang="en-CA" sz="1200" b="1" baseline="0">
              <a:solidFill>
                <a:srgbClr val="FF3300"/>
              </a:solidFill>
            </a:rPr>
            <a:t>RED </a:t>
          </a:r>
          <a:r>
            <a:rPr lang="en-CA" sz="1200" b="1" baseline="0">
              <a:solidFill>
                <a:sysClr val="windowText" lastClr="000000"/>
              </a:solidFill>
            </a:rPr>
            <a:t>are the </a:t>
          </a:r>
          <a:r>
            <a:rPr lang="en-CA" sz="1200" b="1" i="1" baseline="0">
              <a:solidFill>
                <a:sysClr val="windowText" lastClr="000000"/>
              </a:solidFill>
            </a:rPr>
            <a:t>apparent scale values in MILS</a:t>
          </a:r>
          <a:r>
            <a:rPr lang="en-CA" sz="1200" b="1" i="0" baseline="0">
              <a:solidFill>
                <a:sysClr val="windowText" lastClr="000000"/>
              </a:solidFill>
            </a:rPr>
            <a:t> that HunterSense uses to locate the firing solution POI circle.  The numbers in BLACK are the scope's calibrated subtensions in actual MILS</a:t>
          </a:r>
          <a:endParaRPr lang="en-CA" sz="1200" b="1">
            <a:solidFill>
              <a:srgbClr val="FF3300"/>
            </a:solidFill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990914</xdr:colOff>
      <xdr:row>2</xdr:row>
      <xdr:rowOff>9524</xdr:rowOff>
    </xdr:from>
    <xdr:to>
      <xdr:col>15</xdr:col>
      <xdr:colOff>418289</xdr:colOff>
      <xdr:row>49</xdr:row>
      <xdr:rowOff>56024</xdr:rowOff>
    </xdr:to>
    <xdr:pic>
      <xdr:nvPicPr>
        <xdr:cNvPr id="16" name="Riflescope View 50m">
          <a:extLst>
            <a:ext uri="{FF2B5EF4-FFF2-40B4-BE49-F238E27FC236}">
              <a16:creationId xmlns:a16="http://schemas.microsoft.com/office/drawing/2014/main" id="{48B14CB0-5162-7081-AA9D-8680DE5067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saturation sat="66000"/>
                  </a14:imgEffect>
                  <a14:imgEffect>
                    <a14:brightnessContrast bright="40000" contrast="-40000"/>
                  </a14:imgEffect>
                </a14:imgLayer>
              </a14:imgProps>
            </a:ext>
          </a:extLst>
        </a:blip>
        <a:srcRect l="29044" r="29044"/>
        <a:stretch/>
      </xdr:blipFill>
      <xdr:spPr>
        <a:xfrm>
          <a:off x="6667814" y="390524"/>
          <a:ext cx="9000000" cy="900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278219</xdr:colOff>
      <xdr:row>2</xdr:row>
      <xdr:rowOff>28575</xdr:rowOff>
    </xdr:from>
    <xdr:to>
      <xdr:col>31</xdr:col>
      <xdr:colOff>134219</xdr:colOff>
      <xdr:row>49</xdr:row>
      <xdr:rowOff>75075</xdr:rowOff>
    </xdr:to>
    <xdr:pic>
      <xdr:nvPicPr>
        <xdr:cNvPr id="5" name="Binoculars View 50m">
          <a:extLst>
            <a:ext uri="{FF2B5EF4-FFF2-40B4-BE49-F238E27FC236}">
              <a16:creationId xmlns:a16="http://schemas.microsoft.com/office/drawing/2014/main" id="{E5EB1BD2-5E7D-06B5-75D3-8114E30280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16137344" y="409575"/>
          <a:ext cx="9000000" cy="9000000"/>
        </a:xfrm>
        <a:prstGeom prst="rect">
          <a:avLst/>
        </a:prstGeom>
      </xdr:spPr>
    </xdr:pic>
    <xdr:clientData/>
  </xdr:twoCellAnchor>
  <xdr:twoCellAnchor>
    <xdr:from>
      <xdr:col>16</xdr:col>
      <xdr:colOff>581024</xdr:colOff>
      <xdr:row>7</xdr:row>
      <xdr:rowOff>38099</xdr:rowOff>
    </xdr:from>
    <xdr:to>
      <xdr:col>21</xdr:col>
      <xdr:colOff>57149</xdr:colOff>
      <xdr:row>23</xdr:row>
      <xdr:rowOff>133350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7FA42A31-C0CC-79B7-6923-AE8B63036302}"/>
            </a:ext>
          </a:extLst>
        </xdr:cNvPr>
        <xdr:cNvSpPr/>
      </xdr:nvSpPr>
      <xdr:spPr>
        <a:xfrm>
          <a:off x="16440149" y="1371599"/>
          <a:ext cx="2524125" cy="3143251"/>
        </a:xfrm>
        <a:prstGeom prst="roundRect">
          <a:avLst/>
        </a:prstGeom>
        <a:solidFill>
          <a:schemeClr val="tx2">
            <a:lumMod val="50000"/>
            <a:lumOff val="50000"/>
            <a:alpha val="85000"/>
          </a:schemeClr>
        </a:solidFill>
        <a:ln>
          <a:solidFill>
            <a:schemeClr val="tx2">
              <a:lumMod val="50000"/>
              <a:lumOff val="5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 anchorCtr="0"/>
        <a:lstStyle/>
        <a:p>
          <a:pPr algn="l"/>
          <a:r>
            <a:rPr lang="en-CA" sz="1200" b="1">
              <a:solidFill>
                <a:schemeClr val="bg1"/>
              </a:solidFill>
            </a:rPr>
            <a:t>View</a:t>
          </a:r>
          <a:r>
            <a:rPr lang="en-CA" sz="1200" b="1" baseline="0">
              <a:solidFill>
                <a:schemeClr val="bg1"/>
              </a:solidFill>
            </a:rPr>
            <a:t> through binoculars.</a:t>
          </a:r>
        </a:p>
        <a:p>
          <a:pPr algn="l"/>
          <a:endParaRPr lang="en-CA" sz="1200" b="1" baseline="0">
            <a:solidFill>
              <a:schemeClr val="bg1"/>
            </a:solidFill>
          </a:endParaRPr>
        </a:p>
        <a:p>
          <a:pPr algn="l"/>
          <a:r>
            <a:rPr lang="en-CA" sz="1200" b="1" baseline="0">
              <a:solidFill>
                <a:schemeClr val="bg1"/>
              </a:solidFill>
            </a:rPr>
            <a:t>1. Distance to markers are relative to my position in world space coordinates</a:t>
          </a:r>
        </a:p>
        <a:p>
          <a:pPr algn="l"/>
          <a:r>
            <a:rPr lang="en-CA" sz="1200" b="1" baseline="0">
              <a:solidFill>
                <a:schemeClr val="bg1"/>
              </a:solidFill>
            </a:rPr>
            <a:t>2.  Laser rangefinder shows a 0.5 meter discrepancy relative to the markers.</a:t>
          </a:r>
        </a:p>
        <a:p>
          <a:pPr algn="l"/>
          <a:r>
            <a:rPr lang="en-CA" sz="1200" b="1" baseline="0">
              <a:solidFill>
                <a:schemeClr val="bg1"/>
              </a:solidFill>
            </a:rPr>
            <a:t>3.  Compare to the riflescope view.  HunterSense measures distance relative to the </a:t>
          </a:r>
          <a:r>
            <a:rPr lang="en-CA" sz="1200" b="1" i="1" baseline="0">
              <a:solidFill>
                <a:schemeClr val="bg1"/>
              </a:solidFill>
            </a:rPr>
            <a:t>position of the rifle muzzle</a:t>
          </a:r>
          <a:r>
            <a:rPr lang="en-CA" sz="1200" b="1" i="0" baseline="0">
              <a:solidFill>
                <a:schemeClr val="bg1"/>
              </a:solidFill>
            </a:rPr>
            <a:t>. </a:t>
          </a:r>
        </a:p>
        <a:p>
          <a:pPr algn="l"/>
          <a:r>
            <a:rPr lang="en-CA" sz="1200" b="1" i="0" baseline="0">
              <a:solidFill>
                <a:schemeClr val="bg1"/>
              </a:solidFill>
            </a:rPr>
            <a:t>The discrepancies are probably due to placement errors in the markers</a:t>
          </a:r>
          <a:endParaRPr lang="en-CA" sz="1200" b="1" baseline="0">
            <a:solidFill>
              <a:schemeClr val="bg1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725894</xdr:colOff>
      <xdr:row>1</xdr:row>
      <xdr:rowOff>171450</xdr:rowOff>
    </xdr:from>
    <xdr:to>
      <xdr:col>18</xdr:col>
      <xdr:colOff>124469</xdr:colOff>
      <xdr:row>58</xdr:row>
      <xdr:rowOff>112950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1348B06-91F6-7935-3918-3A3B1412F3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6402794" y="361950"/>
          <a:ext cx="10800000" cy="108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544919</xdr:colOff>
      <xdr:row>1</xdr:row>
      <xdr:rowOff>19050</xdr:rowOff>
    </xdr:from>
    <xdr:to>
      <xdr:col>29</xdr:col>
      <xdr:colOff>437894</xdr:colOff>
      <xdr:row>95</xdr:row>
      <xdr:rowOff>112050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C5163D-0669-319E-38FF-FD70D3DD62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6221819" y="209550"/>
          <a:ext cx="18000000" cy="1800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1994</xdr:colOff>
      <xdr:row>1</xdr:row>
      <xdr:rowOff>0</xdr:rowOff>
    </xdr:from>
    <xdr:to>
      <xdr:col>37</xdr:col>
      <xdr:colOff>438794</xdr:colOff>
      <xdr:row>57</xdr:row>
      <xdr:rowOff>132000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ED98BB3-D0B0-3A75-3633-D47D2836B1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291" r="28849"/>
        <a:stretch/>
      </xdr:blipFill>
      <xdr:spPr>
        <a:xfrm>
          <a:off x="12193994" y="190500"/>
          <a:ext cx="10800000" cy="10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573494</xdr:colOff>
      <xdr:row>1</xdr:row>
      <xdr:rowOff>57150</xdr:rowOff>
    </xdr:from>
    <xdr:to>
      <xdr:col>18</xdr:col>
      <xdr:colOff>400694</xdr:colOff>
      <xdr:row>57</xdr:row>
      <xdr:rowOff>189150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36B360-DCF1-B552-0011-44157A8FF2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harpenSoften amount="25000"/>
                  </a14:imgEffect>
                  <a14:imgEffect>
                    <a14:brightnessContrast bright="4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573494" y="247650"/>
          <a:ext cx="10800000" cy="10800000"/>
        </a:xfrm>
        <a:prstGeom prst="rect">
          <a:avLst/>
        </a:prstGeom>
      </xdr:spPr>
    </xdr:pic>
    <xdr:clientData/>
  </xdr:twoCellAnchor>
  <xdr:oneCellAnchor>
    <xdr:from>
      <xdr:col>11</xdr:col>
      <xdr:colOff>504825</xdr:colOff>
      <xdr:row>27</xdr:row>
      <xdr:rowOff>76200</xdr:rowOff>
    </xdr:from>
    <xdr:ext cx="438150" cy="280205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E2DAAD5B-B7D1-6610-9F99-796BB4A4E6EE}"/>
            </a:ext>
          </a:extLst>
        </xdr:cNvPr>
        <xdr:cNvSpPr txBox="1"/>
      </xdr:nvSpPr>
      <xdr:spPr>
        <a:xfrm>
          <a:off x="7210425" y="5219700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10</a:t>
          </a:r>
        </a:p>
      </xdr:txBody>
    </xdr:sp>
    <xdr:clientData/>
  </xdr:oneCellAnchor>
  <xdr:oneCellAnchor>
    <xdr:from>
      <xdr:col>11</xdr:col>
      <xdr:colOff>87719</xdr:colOff>
      <xdr:row>27</xdr:row>
      <xdr:rowOff>66675</xdr:rowOff>
    </xdr:from>
    <xdr:ext cx="493306" cy="280205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F949D60B-77B6-40B1-B672-D2D5606F7235}"/>
            </a:ext>
          </a:extLst>
        </xdr:cNvPr>
        <xdr:cNvSpPr txBox="1"/>
      </xdr:nvSpPr>
      <xdr:spPr>
        <a:xfrm>
          <a:off x="6793319" y="5210175"/>
          <a:ext cx="493306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7.5</a:t>
          </a:r>
        </a:p>
      </xdr:txBody>
    </xdr:sp>
    <xdr:clientData/>
  </xdr:oneCellAnchor>
  <xdr:oneCellAnchor>
    <xdr:from>
      <xdr:col>10</xdr:col>
      <xdr:colOff>354419</xdr:colOff>
      <xdr:row>27</xdr:row>
      <xdr:rowOff>66675</xdr:rowOff>
    </xdr:from>
    <xdr:ext cx="438150" cy="280205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D27FFAF4-00A6-4629-ADE1-363193381B46}"/>
            </a:ext>
          </a:extLst>
        </xdr:cNvPr>
        <xdr:cNvSpPr txBox="1"/>
      </xdr:nvSpPr>
      <xdr:spPr>
        <a:xfrm>
          <a:off x="6450419" y="5210175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5</a:t>
          </a:r>
        </a:p>
      </xdr:txBody>
    </xdr:sp>
    <xdr:clientData/>
  </xdr:oneCellAnchor>
  <xdr:oneCellAnchor>
    <xdr:from>
      <xdr:col>9</xdr:col>
      <xdr:colOff>602068</xdr:colOff>
      <xdr:row>27</xdr:row>
      <xdr:rowOff>66675</xdr:rowOff>
    </xdr:from>
    <xdr:ext cx="464731" cy="280205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F286658C-E671-4767-AB59-5537F8A58FAF}"/>
            </a:ext>
          </a:extLst>
        </xdr:cNvPr>
        <xdr:cNvSpPr txBox="1"/>
      </xdr:nvSpPr>
      <xdr:spPr>
        <a:xfrm>
          <a:off x="6088468" y="5210175"/>
          <a:ext cx="46473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2.5</a:t>
          </a:r>
        </a:p>
      </xdr:txBody>
    </xdr:sp>
    <xdr:clientData/>
  </xdr:oneCellAnchor>
  <xdr:oneCellAnchor>
    <xdr:from>
      <xdr:col>9</xdr:col>
      <xdr:colOff>535394</xdr:colOff>
      <xdr:row>36</xdr:row>
      <xdr:rowOff>104775</xdr:rowOff>
    </xdr:from>
    <xdr:ext cx="438150" cy="280205"/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17D5ED0B-02E6-4257-ADE6-106080C526CC}"/>
            </a:ext>
          </a:extLst>
        </xdr:cNvPr>
        <xdr:cNvSpPr txBox="1"/>
      </xdr:nvSpPr>
      <xdr:spPr>
        <a:xfrm>
          <a:off x="6021794" y="6962775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10</a:t>
          </a:r>
        </a:p>
      </xdr:txBody>
    </xdr:sp>
    <xdr:clientData/>
  </xdr:oneCellAnchor>
  <xdr:oneCellAnchor>
    <xdr:from>
      <xdr:col>9</xdr:col>
      <xdr:colOff>525869</xdr:colOff>
      <xdr:row>38</xdr:row>
      <xdr:rowOff>104775</xdr:rowOff>
    </xdr:from>
    <xdr:ext cx="702856" cy="428625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841EEC64-1A0E-4339-8D4F-5667618176B4}"/>
            </a:ext>
          </a:extLst>
        </xdr:cNvPr>
        <xdr:cNvSpPr txBox="1"/>
      </xdr:nvSpPr>
      <xdr:spPr>
        <a:xfrm>
          <a:off x="6012269" y="7343775"/>
          <a:ext cx="702856" cy="4286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CA" sz="1200" b="1">
              <a:solidFill>
                <a:srgbClr val="FF0000"/>
              </a:solidFill>
            </a:rPr>
            <a:t>   12.5</a:t>
          </a:r>
        </a:p>
      </xdr:txBody>
    </xdr:sp>
    <xdr:clientData/>
  </xdr:oneCellAnchor>
  <xdr:oneCellAnchor>
    <xdr:from>
      <xdr:col>9</xdr:col>
      <xdr:colOff>535394</xdr:colOff>
      <xdr:row>40</xdr:row>
      <xdr:rowOff>76200</xdr:rowOff>
    </xdr:from>
    <xdr:ext cx="438150" cy="280205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F3C144F-B905-4442-91CB-D648165F9DEC}"/>
            </a:ext>
          </a:extLst>
        </xdr:cNvPr>
        <xdr:cNvSpPr txBox="1"/>
      </xdr:nvSpPr>
      <xdr:spPr>
        <a:xfrm>
          <a:off x="6021794" y="7696200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15</a:t>
          </a:r>
        </a:p>
      </xdr:txBody>
    </xdr:sp>
    <xdr:clientData/>
  </xdr:oneCellAnchor>
  <xdr:oneCellAnchor>
    <xdr:from>
      <xdr:col>9</xdr:col>
      <xdr:colOff>563969</xdr:colOff>
      <xdr:row>34</xdr:row>
      <xdr:rowOff>123825</xdr:rowOff>
    </xdr:from>
    <xdr:ext cx="531406" cy="280205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7AB6DB72-C141-46D0-ABBA-E3C4323440A9}"/>
            </a:ext>
          </a:extLst>
        </xdr:cNvPr>
        <xdr:cNvSpPr txBox="1"/>
      </xdr:nvSpPr>
      <xdr:spPr>
        <a:xfrm>
          <a:off x="6050369" y="6600825"/>
          <a:ext cx="531406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7.5</a:t>
          </a:r>
        </a:p>
      </xdr:txBody>
    </xdr:sp>
    <xdr:clientData/>
  </xdr:oneCellAnchor>
  <xdr:oneCellAnchor>
    <xdr:from>
      <xdr:col>9</xdr:col>
      <xdr:colOff>554444</xdr:colOff>
      <xdr:row>32</xdr:row>
      <xdr:rowOff>123825</xdr:rowOff>
    </xdr:from>
    <xdr:ext cx="438150" cy="468077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39C1C832-5621-4D32-8987-D290583E2DAB}"/>
            </a:ext>
          </a:extLst>
        </xdr:cNvPr>
        <xdr:cNvSpPr txBox="1"/>
      </xdr:nvSpPr>
      <xdr:spPr>
        <a:xfrm>
          <a:off x="6040844" y="6219825"/>
          <a:ext cx="438150" cy="4680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5</a:t>
          </a:r>
        </a:p>
        <a:p>
          <a:endParaRPr lang="en-CA" sz="1200" b="1">
            <a:solidFill>
              <a:srgbClr val="FF0000"/>
            </a:solidFill>
          </a:endParaRPr>
        </a:p>
      </xdr:txBody>
    </xdr:sp>
    <xdr:clientData/>
  </xdr:oneCellAnchor>
  <xdr:oneCellAnchor>
    <xdr:from>
      <xdr:col>9</xdr:col>
      <xdr:colOff>516344</xdr:colOff>
      <xdr:row>30</xdr:row>
      <xdr:rowOff>180975</xdr:rowOff>
    </xdr:from>
    <xdr:ext cx="617131" cy="280205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99B5D01A-6992-4F87-8721-BD1CFB7D04A4}"/>
            </a:ext>
          </a:extLst>
        </xdr:cNvPr>
        <xdr:cNvSpPr txBox="1"/>
      </xdr:nvSpPr>
      <xdr:spPr>
        <a:xfrm>
          <a:off x="6002744" y="5895975"/>
          <a:ext cx="61713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2.5</a:t>
          </a:r>
        </a:p>
      </xdr:txBody>
    </xdr:sp>
    <xdr:clientData/>
  </xdr:oneCellAnchor>
  <xdr:twoCellAnchor>
    <xdr:from>
      <xdr:col>9</xdr:col>
      <xdr:colOff>600074</xdr:colOff>
      <xdr:row>15</xdr:row>
      <xdr:rowOff>85724</xdr:rowOff>
    </xdr:from>
    <xdr:to>
      <xdr:col>14</xdr:col>
      <xdr:colOff>200025</xdr:colOff>
      <xdr:row>22</xdr:row>
      <xdr:rowOff>66675</xdr:rowOff>
    </xdr:to>
    <xdr:sp macro="" textlink="">
      <xdr:nvSpPr>
        <xdr:cNvPr id="22" name="Speech Bubble: Rectangle with Corners Rounded 21">
          <a:extLst>
            <a:ext uri="{FF2B5EF4-FFF2-40B4-BE49-F238E27FC236}">
              <a16:creationId xmlns:a16="http://schemas.microsoft.com/office/drawing/2014/main" id="{0F521B29-68A1-E5BE-B408-5F88E5D39595}"/>
            </a:ext>
          </a:extLst>
        </xdr:cNvPr>
        <xdr:cNvSpPr/>
      </xdr:nvSpPr>
      <xdr:spPr>
        <a:xfrm>
          <a:off x="6086474" y="2943224"/>
          <a:ext cx="2647951" cy="1314451"/>
        </a:xfrm>
        <a:prstGeom prst="wedgeRoundRectCallout">
          <a:avLst/>
        </a:prstGeom>
        <a:solidFill>
          <a:schemeClr val="bg1">
            <a:lumMod val="95000"/>
            <a:alpha val="33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CA" sz="1200" b="1">
              <a:solidFill>
                <a:schemeClr val="tx1">
                  <a:lumMod val="95000"/>
                  <a:lumOff val="5000"/>
                </a:schemeClr>
              </a:solidFill>
            </a:rPr>
            <a:t>Numbers</a:t>
          </a:r>
          <a:r>
            <a:rPr lang="en-CA" sz="1200" b="1" baseline="0">
              <a:solidFill>
                <a:schemeClr val="tx1">
                  <a:lumMod val="95000"/>
                  <a:lumOff val="5000"/>
                </a:schemeClr>
              </a:solidFill>
            </a:rPr>
            <a:t> in </a:t>
          </a:r>
          <a:r>
            <a:rPr lang="en-CA" sz="1200" b="1" baseline="0">
              <a:solidFill>
                <a:srgbClr val="FF0000"/>
              </a:solidFill>
            </a:rPr>
            <a:t>RED </a:t>
          </a:r>
          <a:r>
            <a:rPr lang="en-CA" sz="1200" b="1" baseline="0">
              <a:solidFill>
                <a:schemeClr val="tx1"/>
              </a:solidFill>
            </a:rPr>
            <a:t>are (in-game) MILS</a:t>
          </a:r>
        </a:p>
        <a:p>
          <a:pPr algn="l"/>
          <a:r>
            <a:rPr lang="en-CA" sz="1200" b="1" baseline="0">
              <a:solidFill>
                <a:schemeClr val="tx1"/>
              </a:solidFill>
            </a:rPr>
            <a:t>Numbers in </a:t>
          </a:r>
          <a:r>
            <a:rPr lang="en-CA" sz="1200" b="1" baseline="0">
              <a:solidFill>
                <a:schemeClr val="tx2">
                  <a:lumMod val="75000"/>
                  <a:lumOff val="25000"/>
                </a:schemeClr>
              </a:solidFill>
            </a:rPr>
            <a:t>BLUE </a:t>
          </a:r>
          <a:r>
            <a:rPr lang="en-CA" sz="1200" b="1" baseline="0">
              <a:solidFill>
                <a:schemeClr val="tx1"/>
              </a:solidFill>
            </a:rPr>
            <a:t>are in MOA</a:t>
          </a:r>
        </a:p>
        <a:p>
          <a:pPr algn="l"/>
          <a:endParaRPr lang="en-CA" sz="1200" b="1" baseline="0">
            <a:solidFill>
              <a:schemeClr val="tx1"/>
            </a:solidFill>
          </a:endParaRPr>
        </a:p>
        <a:p>
          <a:pPr algn="l"/>
          <a:r>
            <a:rPr lang="en-CA" sz="1200" b="1" baseline="0">
              <a:solidFill>
                <a:schemeClr val="tx1"/>
              </a:solidFill>
            </a:rPr>
            <a:t>SFP Deploy MOA Reticle</a:t>
          </a:r>
        </a:p>
        <a:p>
          <a:pPr algn="l"/>
          <a:r>
            <a:rPr lang="en-CA" sz="1200" b="1" baseline="0">
              <a:solidFill>
                <a:schemeClr val="tx1"/>
              </a:solidFill>
            </a:rPr>
            <a:t>Calibrated Values at 16x</a:t>
          </a:r>
          <a:endParaRPr lang="en-CA" sz="1200" b="1">
            <a:solidFill>
              <a:schemeClr val="tx1">
                <a:lumMod val="95000"/>
                <a:lumOff val="5000"/>
              </a:schemeClr>
            </a:solidFill>
          </a:endParaRPr>
        </a:p>
      </xdr:txBody>
    </xdr:sp>
    <xdr:clientData/>
  </xdr:twoCellAnchor>
  <xdr:oneCellAnchor>
    <xdr:from>
      <xdr:col>10</xdr:col>
      <xdr:colOff>142875</xdr:colOff>
      <xdr:row>25</xdr:row>
      <xdr:rowOff>123825</xdr:rowOff>
    </xdr:from>
    <xdr:ext cx="323850" cy="280205"/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37F55627-48C7-97AD-7918-BFF1F9F37776}"/>
            </a:ext>
          </a:extLst>
        </xdr:cNvPr>
        <xdr:cNvSpPr txBox="1"/>
      </xdr:nvSpPr>
      <xdr:spPr>
        <a:xfrm>
          <a:off x="6238875" y="4886325"/>
          <a:ext cx="3238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5</a:t>
          </a:r>
        </a:p>
      </xdr:txBody>
    </xdr:sp>
    <xdr:clientData/>
  </xdr:oneCellAnchor>
  <xdr:oneCellAnchor>
    <xdr:from>
      <xdr:col>10</xdr:col>
      <xdr:colOff>440143</xdr:colOff>
      <xdr:row>25</xdr:row>
      <xdr:rowOff>123825</xdr:rowOff>
    </xdr:from>
    <xdr:ext cx="407581" cy="280205"/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A484E643-B4D8-49E6-9935-D109E33C2336}"/>
            </a:ext>
          </a:extLst>
        </xdr:cNvPr>
        <xdr:cNvSpPr txBox="1"/>
      </xdr:nvSpPr>
      <xdr:spPr>
        <a:xfrm>
          <a:off x="6536143" y="488632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10</a:t>
          </a:r>
        </a:p>
      </xdr:txBody>
    </xdr:sp>
    <xdr:clientData/>
  </xdr:oneCellAnchor>
  <xdr:oneCellAnchor>
    <xdr:from>
      <xdr:col>11</xdr:col>
      <xdr:colOff>211544</xdr:colOff>
      <xdr:row>25</xdr:row>
      <xdr:rowOff>123825</xdr:rowOff>
    </xdr:from>
    <xdr:ext cx="407581" cy="280205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93C1EEEC-1957-40D5-8DA2-9D7E5DD0A46A}"/>
            </a:ext>
          </a:extLst>
        </xdr:cNvPr>
        <xdr:cNvSpPr txBox="1"/>
      </xdr:nvSpPr>
      <xdr:spPr>
        <a:xfrm>
          <a:off x="6917144" y="488632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15</a:t>
          </a:r>
        </a:p>
      </xdr:txBody>
    </xdr:sp>
    <xdr:clientData/>
  </xdr:oneCellAnchor>
  <xdr:oneCellAnchor>
    <xdr:from>
      <xdr:col>11</xdr:col>
      <xdr:colOff>563969</xdr:colOff>
      <xdr:row>25</xdr:row>
      <xdr:rowOff>123825</xdr:rowOff>
    </xdr:from>
    <xdr:ext cx="407581" cy="280205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91E107ED-9E8C-4054-8092-6E672E12E5DB}"/>
            </a:ext>
          </a:extLst>
        </xdr:cNvPr>
        <xdr:cNvSpPr txBox="1"/>
      </xdr:nvSpPr>
      <xdr:spPr>
        <a:xfrm>
          <a:off x="7269569" y="488632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20</a:t>
          </a:r>
        </a:p>
      </xdr:txBody>
    </xdr:sp>
    <xdr:clientData/>
  </xdr:oneCellAnchor>
  <xdr:oneCellAnchor>
    <xdr:from>
      <xdr:col>10</xdr:col>
      <xdr:colOff>411569</xdr:colOff>
      <xdr:row>31</xdr:row>
      <xdr:rowOff>0</xdr:rowOff>
    </xdr:from>
    <xdr:ext cx="407581" cy="280205"/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F7D7C37C-EDC0-448A-A7AA-22C84A6B1F65}"/>
            </a:ext>
          </a:extLst>
        </xdr:cNvPr>
        <xdr:cNvSpPr txBox="1"/>
      </xdr:nvSpPr>
      <xdr:spPr>
        <a:xfrm>
          <a:off x="6507569" y="590550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5</a:t>
          </a:r>
        </a:p>
      </xdr:txBody>
    </xdr:sp>
    <xdr:clientData/>
  </xdr:oneCellAnchor>
  <xdr:oneCellAnchor>
    <xdr:from>
      <xdr:col>10</xdr:col>
      <xdr:colOff>363944</xdr:colOff>
      <xdr:row>32</xdr:row>
      <xdr:rowOff>133350</xdr:rowOff>
    </xdr:from>
    <xdr:ext cx="407581" cy="280205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B6A907FF-D942-4CC7-8DCF-0137D3A08FDE}"/>
            </a:ext>
          </a:extLst>
        </xdr:cNvPr>
        <xdr:cNvSpPr txBox="1"/>
      </xdr:nvSpPr>
      <xdr:spPr>
        <a:xfrm>
          <a:off x="6459944" y="622935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10</a:t>
          </a:r>
        </a:p>
      </xdr:txBody>
    </xdr:sp>
    <xdr:clientData/>
  </xdr:oneCellAnchor>
  <xdr:oneCellAnchor>
    <xdr:from>
      <xdr:col>10</xdr:col>
      <xdr:colOff>373469</xdr:colOff>
      <xdr:row>34</xdr:row>
      <xdr:rowOff>114300</xdr:rowOff>
    </xdr:from>
    <xdr:ext cx="407581" cy="280205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39361054-9E55-4CE8-840C-29BDF0424FC0}"/>
            </a:ext>
          </a:extLst>
        </xdr:cNvPr>
        <xdr:cNvSpPr txBox="1"/>
      </xdr:nvSpPr>
      <xdr:spPr>
        <a:xfrm>
          <a:off x="6469469" y="659130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15</a:t>
          </a:r>
        </a:p>
      </xdr:txBody>
    </xdr:sp>
    <xdr:clientData/>
  </xdr:oneCellAnchor>
  <xdr:oneCellAnchor>
    <xdr:from>
      <xdr:col>10</xdr:col>
      <xdr:colOff>373469</xdr:colOff>
      <xdr:row>36</xdr:row>
      <xdr:rowOff>104775</xdr:rowOff>
    </xdr:from>
    <xdr:ext cx="407581" cy="280205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30ACA0B5-9C46-4E69-982E-62E2D9D628C2}"/>
            </a:ext>
          </a:extLst>
        </xdr:cNvPr>
        <xdr:cNvSpPr txBox="1"/>
      </xdr:nvSpPr>
      <xdr:spPr>
        <a:xfrm>
          <a:off x="6469469" y="696277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20</a:t>
          </a:r>
        </a:p>
      </xdr:txBody>
    </xdr:sp>
    <xdr:clientData/>
  </xdr:oneCellAnchor>
  <xdr:oneCellAnchor>
    <xdr:from>
      <xdr:col>10</xdr:col>
      <xdr:colOff>411569</xdr:colOff>
      <xdr:row>38</xdr:row>
      <xdr:rowOff>104775</xdr:rowOff>
    </xdr:from>
    <xdr:ext cx="407581" cy="280205"/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24440BF4-4DF3-4174-AD4B-88781AF8E7F2}"/>
            </a:ext>
          </a:extLst>
        </xdr:cNvPr>
        <xdr:cNvSpPr txBox="1"/>
      </xdr:nvSpPr>
      <xdr:spPr>
        <a:xfrm>
          <a:off x="6507569" y="734377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25</a:t>
          </a:r>
        </a:p>
      </xdr:txBody>
    </xdr:sp>
    <xdr:clientData/>
  </xdr:oneCellAnchor>
  <xdr:oneCellAnchor>
    <xdr:from>
      <xdr:col>10</xdr:col>
      <xdr:colOff>411569</xdr:colOff>
      <xdr:row>40</xdr:row>
      <xdr:rowOff>76200</xdr:rowOff>
    </xdr:from>
    <xdr:ext cx="407581" cy="280205"/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744F7410-6CF5-414A-A808-85E203741A07}"/>
            </a:ext>
          </a:extLst>
        </xdr:cNvPr>
        <xdr:cNvSpPr txBox="1"/>
      </xdr:nvSpPr>
      <xdr:spPr>
        <a:xfrm>
          <a:off x="6507569" y="769620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30</a:t>
          </a:r>
        </a:p>
      </xdr:txBody>
    </xdr:sp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2961A-FEE9-4A05-BB88-475CBF3FF1D7}">
  <dimension ref="A1"/>
  <sheetViews>
    <sheetView workbookViewId="0">
      <selection activeCell="AE15" sqref="AE1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FE8A8-A31F-4DF3-BC3E-FA84D89FF624}">
  <dimension ref="A1:E65"/>
  <sheetViews>
    <sheetView workbookViewId="0">
      <selection activeCell="A16" sqref="A16"/>
    </sheetView>
  </sheetViews>
  <sheetFormatPr defaultRowHeight="15" x14ac:dyDescent="0.25"/>
  <cols>
    <col min="1" max="1" width="29.85546875" customWidth="1"/>
    <col min="2" max="2" width="15.5703125" customWidth="1"/>
    <col min="3" max="4" width="19.85546875" customWidth="1"/>
    <col min="5" max="6" width="15.7109375" customWidth="1"/>
    <col min="7" max="7" width="17.5703125" customWidth="1"/>
    <col min="8" max="8" width="15.42578125" customWidth="1"/>
    <col min="9" max="10" width="16.7109375" customWidth="1"/>
    <col min="37" max="42" width="9.140625" customWidth="1"/>
  </cols>
  <sheetData>
    <row r="1" spans="1:4" x14ac:dyDescent="0.25">
      <c r="A1" t="s">
        <v>3</v>
      </c>
    </row>
    <row r="2" spans="1:4" x14ac:dyDescent="0.25">
      <c r="A2" s="1" t="s">
        <v>4</v>
      </c>
      <c r="B2" s="2">
        <v>10</v>
      </c>
    </row>
    <row r="3" spans="1:4" x14ac:dyDescent="0.25">
      <c r="A3" s="1" t="s">
        <v>5</v>
      </c>
      <c r="B3" s="2">
        <v>20</v>
      </c>
    </row>
    <row r="4" spans="1:4" x14ac:dyDescent="0.25">
      <c r="A4" s="1" t="s">
        <v>2</v>
      </c>
      <c r="B4" s="2">
        <v>120</v>
      </c>
    </row>
    <row r="6" spans="1:4" x14ac:dyDescent="0.25">
      <c r="A6" s="1" t="s">
        <v>0</v>
      </c>
      <c r="B6" s="2">
        <v>50</v>
      </c>
    </row>
    <row r="7" spans="1:4" x14ac:dyDescent="0.25">
      <c r="A7" s="1" t="s">
        <v>8</v>
      </c>
      <c r="B7" s="3" t="s">
        <v>9</v>
      </c>
      <c r="C7" s="3" t="s">
        <v>10</v>
      </c>
      <c r="D7" s="3" t="s">
        <v>11</v>
      </c>
    </row>
    <row r="8" spans="1:4" x14ac:dyDescent="0.25">
      <c r="A8" s="1" t="s">
        <v>6</v>
      </c>
      <c r="B8" s="2">
        <v>0.5</v>
      </c>
      <c r="C8" s="2">
        <f>($B$6*100)*($B8/1000)</f>
        <v>2.5</v>
      </c>
      <c r="D8" s="4">
        <f>$B2/$C8</f>
        <v>4</v>
      </c>
    </row>
    <row r="9" spans="1:4" x14ac:dyDescent="0.25">
      <c r="A9" s="1" t="s">
        <v>7</v>
      </c>
      <c r="B9" s="2">
        <v>1</v>
      </c>
      <c r="C9" s="2">
        <f t="shared" ref="C9:C11" si="0">($B$6*100)*($B9/1000)</f>
        <v>5</v>
      </c>
      <c r="D9" s="4">
        <f t="shared" ref="D9" si="1">$B3/$C9</f>
        <v>4</v>
      </c>
    </row>
    <row r="10" spans="1:4" x14ac:dyDescent="0.25">
      <c r="A10" s="1" t="s">
        <v>1</v>
      </c>
      <c r="B10" s="2">
        <v>6.2</v>
      </c>
      <c r="C10" s="2">
        <f t="shared" si="0"/>
        <v>31</v>
      </c>
      <c r="D10" s="4">
        <f>$B$4/$C10</f>
        <v>3.870967741935484</v>
      </c>
    </row>
    <row r="11" spans="1:4" x14ac:dyDescent="0.25">
      <c r="B11" s="2">
        <v>6</v>
      </c>
      <c r="C11" s="2">
        <f t="shared" si="0"/>
        <v>30</v>
      </c>
      <c r="D11" s="4">
        <f>$B$4/$C11</f>
        <v>4</v>
      </c>
    </row>
    <row r="65" spans="5:5" x14ac:dyDescent="0.25">
      <c r="E65" s="1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1A1373-AE7D-4860-9890-7FECE5298747}">
  <dimension ref="A1:E65"/>
  <sheetViews>
    <sheetView workbookViewId="0">
      <selection activeCell="S18" sqref="S18"/>
    </sheetView>
  </sheetViews>
  <sheetFormatPr defaultRowHeight="15" x14ac:dyDescent="0.25"/>
  <cols>
    <col min="1" max="1" width="29.85546875" customWidth="1"/>
    <col min="2" max="2" width="15.5703125" customWidth="1"/>
    <col min="3" max="4" width="19.85546875" customWidth="1"/>
    <col min="5" max="6" width="15.7109375" customWidth="1"/>
    <col min="7" max="7" width="17.5703125" customWidth="1"/>
    <col min="8" max="8" width="15.42578125" customWidth="1"/>
    <col min="9" max="10" width="16.7109375" customWidth="1"/>
    <col min="37" max="42" width="9.140625" customWidth="1"/>
  </cols>
  <sheetData>
    <row r="1" spans="1:4" x14ac:dyDescent="0.25">
      <c r="A1" t="s">
        <v>3</v>
      </c>
    </row>
    <row r="2" spans="1:4" x14ac:dyDescent="0.25">
      <c r="A2" s="1" t="s">
        <v>4</v>
      </c>
      <c r="B2" s="2">
        <v>10</v>
      </c>
    </row>
    <row r="3" spans="1:4" x14ac:dyDescent="0.25">
      <c r="A3" s="1" t="s">
        <v>5</v>
      </c>
      <c r="B3" s="2">
        <v>20</v>
      </c>
    </row>
    <row r="4" spans="1:4" x14ac:dyDescent="0.25">
      <c r="A4" s="1" t="s">
        <v>2</v>
      </c>
      <c r="B4" s="2">
        <v>120</v>
      </c>
    </row>
    <row r="6" spans="1:4" x14ac:dyDescent="0.25">
      <c r="A6" s="1" t="s">
        <v>0</v>
      </c>
      <c r="B6" s="2">
        <v>100</v>
      </c>
    </row>
    <row r="7" spans="1:4" x14ac:dyDescent="0.25">
      <c r="A7" s="1" t="s">
        <v>8</v>
      </c>
      <c r="B7" s="3" t="s">
        <v>9</v>
      </c>
      <c r="C7" s="3" t="s">
        <v>10</v>
      </c>
      <c r="D7" s="3" t="s">
        <v>11</v>
      </c>
    </row>
    <row r="8" spans="1:4" x14ac:dyDescent="0.25">
      <c r="A8" s="1" t="s">
        <v>6</v>
      </c>
      <c r="B8" s="2">
        <v>0.25</v>
      </c>
      <c r="C8" s="2">
        <f>($B$6*100)*($B8/1000)</f>
        <v>2.5</v>
      </c>
      <c r="D8" s="4">
        <f>$B2/$C8</f>
        <v>4</v>
      </c>
    </row>
    <row r="9" spans="1:4" x14ac:dyDescent="0.25">
      <c r="A9" s="1" t="s">
        <v>7</v>
      </c>
      <c r="B9" s="2">
        <v>0.5</v>
      </c>
      <c r="C9" s="2">
        <f t="shared" ref="C9:C11" si="0">($B$6*100)*($B9/1000)</f>
        <v>5</v>
      </c>
      <c r="D9" s="4">
        <f t="shared" ref="D9" si="1">$B3/$C9</f>
        <v>4</v>
      </c>
    </row>
    <row r="10" spans="1:4" x14ac:dyDescent="0.25">
      <c r="A10" s="1" t="s">
        <v>1</v>
      </c>
      <c r="B10" s="2">
        <v>3</v>
      </c>
      <c r="C10" s="2">
        <f t="shared" si="0"/>
        <v>30</v>
      </c>
      <c r="D10" s="4">
        <f>$B$4/$C10</f>
        <v>4</v>
      </c>
    </row>
    <row r="11" spans="1:4" x14ac:dyDescent="0.25">
      <c r="B11" s="2">
        <v>3.1</v>
      </c>
      <c r="C11" s="2">
        <f t="shared" si="0"/>
        <v>31</v>
      </c>
      <c r="D11" s="4">
        <f>$B$4/$C11</f>
        <v>3.870967741935484</v>
      </c>
    </row>
    <row r="65" spans="5:5" x14ac:dyDescent="0.25">
      <c r="E65" s="1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CD7418-CD2E-4ECE-B203-DE0B917FFDA1}">
  <dimension ref="A1:E65"/>
  <sheetViews>
    <sheetView topLeftCell="A22" workbookViewId="0">
      <selection activeCell="B12" sqref="B12"/>
    </sheetView>
  </sheetViews>
  <sheetFormatPr defaultRowHeight="15" x14ac:dyDescent="0.25"/>
  <cols>
    <col min="1" max="1" width="29.85546875" customWidth="1"/>
    <col min="2" max="2" width="15.5703125" customWidth="1"/>
    <col min="3" max="4" width="19.85546875" customWidth="1"/>
    <col min="5" max="6" width="15.7109375" customWidth="1"/>
    <col min="7" max="7" width="17.5703125" customWidth="1"/>
    <col min="8" max="8" width="15.42578125" customWidth="1"/>
    <col min="9" max="10" width="16.7109375" customWidth="1"/>
    <col min="37" max="42" width="9.140625" customWidth="1"/>
  </cols>
  <sheetData>
    <row r="1" spans="1:4" x14ac:dyDescent="0.25">
      <c r="A1" t="s">
        <v>3</v>
      </c>
    </row>
    <row r="2" spans="1:4" x14ac:dyDescent="0.25">
      <c r="A2" s="1" t="s">
        <v>4</v>
      </c>
      <c r="B2" s="2">
        <v>10</v>
      </c>
    </row>
    <row r="3" spans="1:4" x14ac:dyDescent="0.25">
      <c r="A3" s="1" t="s">
        <v>5</v>
      </c>
      <c r="B3" s="2">
        <v>20</v>
      </c>
    </row>
    <row r="4" spans="1:4" x14ac:dyDescent="0.25">
      <c r="A4" s="1" t="s">
        <v>2</v>
      </c>
      <c r="B4" s="2">
        <v>120</v>
      </c>
    </row>
    <row r="6" spans="1:4" x14ac:dyDescent="0.25">
      <c r="A6" s="1" t="s">
        <v>0</v>
      </c>
      <c r="B6" s="2">
        <v>200</v>
      </c>
    </row>
    <row r="7" spans="1:4" x14ac:dyDescent="0.25">
      <c r="A7" s="1" t="s">
        <v>8</v>
      </c>
      <c r="B7" s="3" t="s">
        <v>9</v>
      </c>
      <c r="C7" s="3" t="s">
        <v>10</v>
      </c>
      <c r="D7" s="3" t="s">
        <v>11</v>
      </c>
    </row>
    <row r="8" spans="1:4" x14ac:dyDescent="0.25">
      <c r="A8" s="1" t="s">
        <v>6</v>
      </c>
      <c r="B8" s="2">
        <v>0.125</v>
      </c>
      <c r="C8" s="2">
        <f>($B$6*100)*($B8/1000)</f>
        <v>2.5</v>
      </c>
      <c r="D8" s="4">
        <f>$B2/$C8</f>
        <v>4</v>
      </c>
    </row>
    <row r="9" spans="1:4" x14ac:dyDescent="0.25">
      <c r="A9" s="1" t="s">
        <v>7</v>
      </c>
      <c r="B9" s="2">
        <v>0.25</v>
      </c>
      <c r="C9" s="2">
        <f t="shared" ref="C9:C11" si="0">($B$6*100)*($B9/1000)</f>
        <v>5</v>
      </c>
      <c r="D9" s="4">
        <f t="shared" ref="D9" si="1">$B3/$C9</f>
        <v>4</v>
      </c>
    </row>
    <row r="10" spans="1:4" x14ac:dyDescent="0.25">
      <c r="A10" s="1" t="s">
        <v>1</v>
      </c>
      <c r="B10" s="2">
        <v>1.5</v>
      </c>
      <c r="C10" s="2">
        <f t="shared" si="0"/>
        <v>30</v>
      </c>
      <c r="D10" s="4">
        <f>$B$4/$C10</f>
        <v>4</v>
      </c>
    </row>
    <row r="11" spans="1:4" x14ac:dyDescent="0.25">
      <c r="B11" s="2">
        <v>1.55</v>
      </c>
      <c r="C11" s="2">
        <f t="shared" si="0"/>
        <v>31</v>
      </c>
      <c r="D11" s="4">
        <f>$B$4/$C11</f>
        <v>3.870967741935484</v>
      </c>
    </row>
    <row r="65" spans="5:5" x14ac:dyDescent="0.25">
      <c r="E65" s="1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CEB972-07F8-445E-ABD9-154FCB78E6EC}">
  <dimension ref="AO4:AU23"/>
  <sheetViews>
    <sheetView tabSelected="1" workbookViewId="0">
      <selection activeCell="AQ31" sqref="AQ31"/>
    </sheetView>
  </sheetViews>
  <sheetFormatPr defaultRowHeight="15" x14ac:dyDescent="0.25"/>
  <cols>
    <col min="43" max="43" width="18.140625" customWidth="1"/>
    <col min="44" max="44" width="17.140625" customWidth="1"/>
    <col min="45" max="46" width="20.85546875" customWidth="1"/>
    <col min="47" max="47" width="19.42578125" customWidth="1"/>
  </cols>
  <sheetData>
    <row r="4" spans="41:47" x14ac:dyDescent="0.25">
      <c r="AP4" s="1" t="s">
        <v>0</v>
      </c>
      <c r="AQ4" s="2">
        <v>50</v>
      </c>
    </row>
    <row r="6" spans="41:47" x14ac:dyDescent="0.25">
      <c r="AP6" t="s">
        <v>3</v>
      </c>
      <c r="AR6" t="s">
        <v>12</v>
      </c>
      <c r="AS6" t="s">
        <v>13</v>
      </c>
    </row>
    <row r="7" spans="41:47" x14ac:dyDescent="0.25">
      <c r="AP7" s="1" t="s">
        <v>4</v>
      </c>
      <c r="AQ7" s="2">
        <v>10</v>
      </c>
      <c r="AR7" s="4">
        <f>(AQ7/100)*(1000/$AQ$4)</f>
        <v>2</v>
      </c>
      <c r="AS7" s="4">
        <f t="shared" ref="AS7:AS9" si="0">$AR7/0.2909</f>
        <v>6.8752148504640775</v>
      </c>
    </row>
    <row r="8" spans="41:47" x14ac:dyDescent="0.25">
      <c r="AP8" s="1" t="s">
        <v>5</v>
      </c>
      <c r="AQ8" s="2">
        <v>20</v>
      </c>
      <c r="AR8" s="4">
        <f t="shared" ref="AR8:AR9" si="1">(AQ8/100)*(1000/$AQ$4)</f>
        <v>4</v>
      </c>
      <c r="AS8" s="4">
        <f t="shared" si="0"/>
        <v>13.750429700928155</v>
      </c>
    </row>
    <row r="9" spans="41:47" x14ac:dyDescent="0.25">
      <c r="AP9" s="1" t="s">
        <v>2</v>
      </c>
      <c r="AQ9" s="2">
        <v>120</v>
      </c>
      <c r="AR9" s="4">
        <f t="shared" si="1"/>
        <v>24</v>
      </c>
      <c r="AS9" s="4">
        <f t="shared" si="0"/>
        <v>82.502578205568923</v>
      </c>
    </row>
    <row r="11" spans="41:47" x14ac:dyDescent="0.25">
      <c r="AO11" t="s">
        <v>11</v>
      </c>
      <c r="AQ11" s="2"/>
      <c r="AR11" s="4">
        <v>2.5</v>
      </c>
      <c r="AS11" s="4"/>
    </row>
    <row r="12" spans="41:47" x14ac:dyDescent="0.25">
      <c r="AP12" s="1"/>
      <c r="AQ12" s="3" t="s">
        <v>9</v>
      </c>
      <c r="AR12" s="3" t="s">
        <v>14</v>
      </c>
      <c r="AS12" s="3" t="s">
        <v>16</v>
      </c>
      <c r="AT12" s="3"/>
      <c r="AU12" s="3"/>
    </row>
    <row r="13" spans="41:47" x14ac:dyDescent="0.25">
      <c r="AP13" s="1" t="s">
        <v>6</v>
      </c>
      <c r="AQ13" s="2">
        <v>0.8</v>
      </c>
      <c r="AR13" s="2">
        <f>$AQ13*AR$11</f>
        <v>2</v>
      </c>
      <c r="AS13" s="4">
        <f>(AR13/1000)*($AQ$4*100)</f>
        <v>10</v>
      </c>
      <c r="AT13" s="4"/>
      <c r="AU13" s="4"/>
    </row>
    <row r="14" spans="41:47" x14ac:dyDescent="0.25">
      <c r="AP14" s="1" t="s">
        <v>7</v>
      </c>
      <c r="AQ14" s="2">
        <v>1.6</v>
      </c>
      <c r="AR14" s="2">
        <f t="shared" ref="AR14:AR16" si="2">$AQ14*AR$11</f>
        <v>4</v>
      </c>
      <c r="AS14" s="4">
        <f t="shared" ref="AS14:AS16" si="3">(AR14/1000)*($AQ$4*100)</f>
        <v>20</v>
      </c>
      <c r="AT14" s="4"/>
      <c r="AU14" s="4"/>
    </row>
    <row r="15" spans="41:47" x14ac:dyDescent="0.25">
      <c r="AP15" s="1" t="s">
        <v>1</v>
      </c>
      <c r="AQ15" s="2"/>
      <c r="AR15" s="2">
        <f t="shared" si="2"/>
        <v>0</v>
      </c>
      <c r="AS15" s="4">
        <f t="shared" si="3"/>
        <v>0</v>
      </c>
      <c r="AT15" s="4"/>
      <c r="AU15" s="4"/>
    </row>
    <row r="16" spans="41:47" x14ac:dyDescent="0.25">
      <c r="AQ16" s="2"/>
      <c r="AR16" s="2">
        <f t="shared" si="2"/>
        <v>0</v>
      </c>
      <c r="AS16" s="4">
        <f t="shared" si="3"/>
        <v>0</v>
      </c>
      <c r="AT16" s="4"/>
      <c r="AU16" s="4"/>
    </row>
    <row r="18" spans="41:45" x14ac:dyDescent="0.25">
      <c r="AO18" t="s">
        <v>11</v>
      </c>
      <c r="AQ18" s="2"/>
      <c r="AR18" s="5">
        <v>1.7184999999999999</v>
      </c>
      <c r="AS18" s="4"/>
    </row>
    <row r="19" spans="41:45" x14ac:dyDescent="0.25">
      <c r="AP19" s="1"/>
      <c r="AQ19" s="3" t="s">
        <v>18</v>
      </c>
      <c r="AR19" s="3" t="s">
        <v>15</v>
      </c>
      <c r="AS19" s="3" t="s">
        <v>17</v>
      </c>
    </row>
    <row r="20" spans="41:45" x14ac:dyDescent="0.25">
      <c r="AP20" s="1" t="s">
        <v>6</v>
      </c>
      <c r="AQ20" s="2">
        <v>4</v>
      </c>
      <c r="AR20" s="2">
        <f>$AQ20*AR$18</f>
        <v>6.8739999999999997</v>
      </c>
      <c r="AS20" s="4">
        <f>(AR20*0.2909/1000)*($AQ$4*100)</f>
        <v>9.9982330000000008</v>
      </c>
    </row>
    <row r="21" spans="41:45" x14ac:dyDescent="0.25">
      <c r="AP21" s="1" t="s">
        <v>7</v>
      </c>
      <c r="AQ21" s="2">
        <v>8</v>
      </c>
      <c r="AR21" s="2">
        <f t="shared" ref="AR21:AR23" si="4">$AQ21*AR$18</f>
        <v>13.747999999999999</v>
      </c>
      <c r="AS21" s="4">
        <f t="shared" ref="AS21:AS23" si="5">(AR21*0.2909/1000)*($AQ$4*100)</f>
        <v>19.996466000000002</v>
      </c>
    </row>
    <row r="22" spans="41:45" x14ac:dyDescent="0.25">
      <c r="AP22" s="1" t="s">
        <v>1</v>
      </c>
      <c r="AQ22" s="2"/>
      <c r="AR22" s="2">
        <f t="shared" si="4"/>
        <v>0</v>
      </c>
      <c r="AS22" s="4">
        <f t="shared" si="5"/>
        <v>0</v>
      </c>
    </row>
    <row r="23" spans="41:45" x14ac:dyDescent="0.25">
      <c r="AQ23" s="2"/>
      <c r="AR23" s="2">
        <f t="shared" si="4"/>
        <v>0</v>
      </c>
      <c r="AS23" s="4">
        <f t="shared" si="5"/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Bushnell Elite Tactical Reticle</vt:lpstr>
      <vt:lpstr>NPV Shooting Range 50m</vt:lpstr>
      <vt:lpstr>NPV Shooting Range 100m</vt:lpstr>
      <vt:lpstr>NPV Shooting Range 200m</vt:lpstr>
      <vt:lpstr>Bushnell Engage 4-16x Reticle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Victoria Dassen</dc:creator>
  <cp:lastModifiedBy>Victoria Dassen</cp:lastModifiedBy>
  <dcterms:created xsi:type="dcterms:W3CDTF">2024-08-28T23:24:14Z</dcterms:created>
  <dcterms:modified xsi:type="dcterms:W3CDTF">2024-08-30T20:33:50Z</dcterms:modified>
</cp:coreProperties>
</file>